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\Desktop\ROZPOČET\2024\Jarin\"/>
    </mc:Choice>
  </mc:AlternateContent>
  <bookViews>
    <workbookView xWindow="0" yWindow="0" windowWidth="28800" windowHeight="12930" activeTab="2"/>
  </bookViews>
  <sheets>
    <sheet name="Rekapitulace stavby" sheetId="1" r:id="rId1"/>
    <sheet name="SO 01 - Oprava protihluko..." sheetId="2" r:id="rId2"/>
    <sheet name="VON - Oprava protihlukové..." sheetId="3" r:id="rId3"/>
  </sheets>
  <definedNames>
    <definedName name="_xlnm._FilterDatabase" localSheetId="1" hidden="1">'SO 01 - Oprava protihluko...'!$C$118:$K$140</definedName>
    <definedName name="_xlnm._FilterDatabase" localSheetId="2" hidden="1">'VON - Oprava protihlukové...'!$C$119:$K$130</definedName>
    <definedName name="_xlnm.Print_Titles" localSheetId="0">'Rekapitulace stavby'!$92:$92</definedName>
    <definedName name="_xlnm.Print_Titles" localSheetId="1">'SO 01 - Oprava protihluko...'!$118:$118</definedName>
    <definedName name="_xlnm.Print_Titles" localSheetId="2">'VON - Oprava protihlukové...'!$119:$119</definedName>
    <definedName name="_xlnm.Print_Area" localSheetId="0">'Rekapitulace stavby'!$D$4:$AO$76,'Rekapitulace stavby'!$C$82:$AQ$97</definedName>
    <definedName name="_xlnm.Print_Area" localSheetId="1">'SO 01 - Oprava protihluko...'!$C$4:$J$39,'SO 01 - Oprava protihluko...'!$C$50:$J$76,'SO 01 - Oprava protihluko...'!$C$82:$J$100,'SO 01 - Oprava protihluko...'!$C$106:$K$140</definedName>
    <definedName name="_xlnm.Print_Area" localSheetId="2">'VON - Oprava protihlukové...'!$C$4:$J$39,'VON - Oprava protihlukové...'!$C$50:$J$76,'VON - Oprava protihlukové...'!$C$82:$J$101,'VON - Oprava protihlukové...'!$C$107:$K$130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9" i="3"/>
  <c r="BH129" i="3"/>
  <c r="BG129" i="3"/>
  <c r="BF129" i="3"/>
  <c r="T129" i="3"/>
  <c r="T128" i="3"/>
  <c r="R129" i="3"/>
  <c r="R128" i="3" s="1"/>
  <c r="R121" i="3" s="1"/>
  <c r="R120" i="3" s="1"/>
  <c r="P129" i="3"/>
  <c r="P128" i="3" s="1"/>
  <c r="BI126" i="3"/>
  <c r="BH126" i="3"/>
  <c r="BG126" i="3"/>
  <c r="BF126" i="3"/>
  <c r="T126" i="3"/>
  <c r="T125" i="3" s="1"/>
  <c r="R126" i="3"/>
  <c r="R125" i="3"/>
  <c r="P126" i="3"/>
  <c r="P125" i="3" s="1"/>
  <c r="BI123" i="3"/>
  <c r="BH123" i="3"/>
  <c r="BG123" i="3"/>
  <c r="BF123" i="3"/>
  <c r="T123" i="3"/>
  <c r="T122" i="3" s="1"/>
  <c r="T121" i="3" s="1"/>
  <c r="T120" i="3" s="1"/>
  <c r="R123" i="3"/>
  <c r="R122" i="3"/>
  <c r="P123" i="3"/>
  <c r="P122" i="3" s="1"/>
  <c r="F116" i="3"/>
  <c r="F114" i="3"/>
  <c r="E112" i="3"/>
  <c r="F91" i="3"/>
  <c r="F89" i="3"/>
  <c r="E87" i="3"/>
  <c r="J24" i="3"/>
  <c r="E24" i="3"/>
  <c r="J117" i="3" s="1"/>
  <c r="J23" i="3"/>
  <c r="J21" i="3"/>
  <c r="E21" i="3"/>
  <c r="J116" i="3" s="1"/>
  <c r="J20" i="3"/>
  <c r="J18" i="3"/>
  <c r="E18" i="3"/>
  <c r="F117" i="3"/>
  <c r="J17" i="3"/>
  <c r="J12" i="3"/>
  <c r="J89" i="3"/>
  <c r="E7" i="3"/>
  <c r="E110" i="3"/>
  <c r="J121" i="2"/>
  <c r="J37" i="2"/>
  <c r="J36" i="2"/>
  <c r="AY95" i="1"/>
  <c r="J35" i="2"/>
  <c r="AX95" i="1" s="1"/>
  <c r="BI138" i="2"/>
  <c r="BH138" i="2"/>
  <c r="F36" i="2" s="1"/>
  <c r="BC95" i="1" s="1"/>
  <c r="BG138" i="2"/>
  <c r="BF138" i="2"/>
  <c r="T138" i="2"/>
  <c r="R138" i="2"/>
  <c r="P138" i="2"/>
  <c r="BI131" i="2"/>
  <c r="BH131" i="2"/>
  <c r="BG131" i="2"/>
  <c r="BF131" i="2"/>
  <c r="T131" i="2"/>
  <c r="R131" i="2"/>
  <c r="R122" i="2"/>
  <c r="R120" i="2" s="1"/>
  <c r="R119" i="2" s="1"/>
  <c r="P131" i="2"/>
  <c r="BI123" i="2"/>
  <c r="BH123" i="2"/>
  <c r="BG123" i="2"/>
  <c r="BF123" i="2"/>
  <c r="T123" i="2"/>
  <c r="R123" i="2"/>
  <c r="P123" i="2"/>
  <c r="J98" i="2"/>
  <c r="F115" i="2"/>
  <c r="F113" i="2"/>
  <c r="E111" i="2"/>
  <c r="F91" i="2"/>
  <c r="F89" i="2"/>
  <c r="E87" i="2"/>
  <c r="J24" i="2"/>
  <c r="E24" i="2"/>
  <c r="J92" i="2" s="1"/>
  <c r="J23" i="2"/>
  <c r="J21" i="2"/>
  <c r="E21" i="2"/>
  <c r="J115" i="2"/>
  <c r="J20" i="2"/>
  <c r="J18" i="2"/>
  <c r="E18" i="2"/>
  <c r="F116" i="2"/>
  <c r="J17" i="2"/>
  <c r="J12" i="2"/>
  <c r="J113" i="2" s="1"/>
  <c r="E7" i="2"/>
  <c r="E85" i="2" s="1"/>
  <c r="L90" i="1"/>
  <c r="AM90" i="1"/>
  <c r="AM89" i="1"/>
  <c r="L89" i="1"/>
  <c r="AM87" i="1"/>
  <c r="L87" i="1"/>
  <c r="L85" i="1"/>
  <c r="L84" i="1"/>
  <c r="J123" i="2"/>
  <c r="J138" i="2"/>
  <c r="BK129" i="3"/>
  <c r="J126" i="3"/>
  <c r="AS94" i="1"/>
  <c r="BK123" i="2"/>
  <c r="BK126" i="3"/>
  <c r="J129" i="3"/>
  <c r="BK138" i="2"/>
  <c r="BK123" i="3"/>
  <c r="J34" i="2"/>
  <c r="AW95" i="1" s="1"/>
  <c r="BK131" i="2"/>
  <c r="J123" i="3"/>
  <c r="J131" i="2"/>
  <c r="P121" i="3" l="1"/>
  <c r="P120" i="3" s="1"/>
  <c r="AU96" i="1" s="1"/>
  <c r="T122" i="2"/>
  <c r="T120" i="2" s="1"/>
  <c r="T119" i="2" s="1"/>
  <c r="BK122" i="2"/>
  <c r="J122" i="2"/>
  <c r="J99" i="2" s="1"/>
  <c r="P122" i="2"/>
  <c r="P120" i="2"/>
  <c r="P119" i="2"/>
  <c r="AU95" i="1" s="1"/>
  <c r="AU94" i="1" s="1"/>
  <c r="BK122" i="3"/>
  <c r="J122" i="3" s="1"/>
  <c r="J98" i="3" s="1"/>
  <c r="BK125" i="3"/>
  <c r="J125" i="3" s="1"/>
  <c r="J99" i="3" s="1"/>
  <c r="BK128" i="3"/>
  <c r="J128" i="3" s="1"/>
  <c r="J100" i="3" s="1"/>
  <c r="E85" i="3"/>
  <c r="F92" i="3"/>
  <c r="J114" i="3"/>
  <c r="BE123" i="3"/>
  <c r="BE126" i="3"/>
  <c r="J91" i="3"/>
  <c r="J92" i="3"/>
  <c r="BE129" i="3"/>
  <c r="J91" i="2"/>
  <c r="E109" i="2"/>
  <c r="BE123" i="2"/>
  <c r="BE138" i="2"/>
  <c r="J89" i="2"/>
  <c r="F92" i="2"/>
  <c r="J116" i="2"/>
  <c r="BE131" i="2"/>
  <c r="F36" i="3"/>
  <c r="BC96" i="1" s="1"/>
  <c r="BC94" i="1" s="1"/>
  <c r="AY94" i="1" s="1"/>
  <c r="F35" i="2"/>
  <c r="BB95" i="1" s="1"/>
  <c r="F34" i="2"/>
  <c r="BA95" i="1"/>
  <c r="F35" i="3"/>
  <c r="BB96" i="1" s="1"/>
  <c r="J34" i="3"/>
  <c r="AW96" i="1"/>
  <c r="F37" i="2"/>
  <c r="BD95" i="1" s="1"/>
  <c r="F37" i="3"/>
  <c r="BD96" i="1" s="1"/>
  <c r="F34" i="3"/>
  <c r="BA96" i="1" s="1"/>
  <c r="BK120" i="2" l="1"/>
  <c r="J120" i="2" s="1"/>
  <c r="J97" i="2" s="1"/>
  <c r="BK121" i="3"/>
  <c r="J121" i="3"/>
  <c r="J97" i="3"/>
  <c r="J33" i="2"/>
  <c r="AV95" i="1" s="1"/>
  <c r="AT95" i="1" s="1"/>
  <c r="F33" i="3"/>
  <c r="AZ96" i="1"/>
  <c r="BA94" i="1"/>
  <c r="W30" i="1" s="1"/>
  <c r="F33" i="2"/>
  <c r="AZ95" i="1" s="1"/>
  <c r="BB94" i="1"/>
  <c r="W31" i="1"/>
  <c r="BD94" i="1"/>
  <c r="W33" i="1"/>
  <c r="W32" i="1"/>
  <c r="J33" i="3"/>
  <c r="AV96" i="1"/>
  <c r="AT96" i="1" s="1"/>
  <c r="BK119" i="2" l="1"/>
  <c r="J119" i="2" s="1"/>
  <c r="J30" i="2" s="1"/>
  <c r="AG95" i="1" s="1"/>
  <c r="BK120" i="3"/>
  <c r="J120" i="3" s="1"/>
  <c r="J96" i="3" s="1"/>
  <c r="AW94" i="1"/>
  <c r="AK30" i="1" s="1"/>
  <c r="AZ94" i="1"/>
  <c r="AV94" i="1" s="1"/>
  <c r="AK29" i="1" s="1"/>
  <c r="AX94" i="1"/>
  <c r="J39" i="2" l="1"/>
  <c r="J96" i="2"/>
  <c r="AN95" i="1"/>
  <c r="J30" i="3"/>
  <c r="AG96" i="1"/>
  <c r="AG94" i="1"/>
  <c r="AK26" i="1" s="1"/>
  <c r="AK35" i="1" s="1"/>
  <c r="W29" i="1"/>
  <c r="AT94" i="1"/>
  <c r="AN94" i="1"/>
  <c r="J39" i="3" l="1"/>
  <c r="AN96" i="1"/>
</calcChain>
</file>

<file path=xl/sharedStrings.xml><?xml version="1.0" encoding="utf-8"?>
<sst xmlns="http://schemas.openxmlformats.org/spreadsheetml/2006/main" count="617" uniqueCount="180">
  <si>
    <t>Export Komplet</t>
  </si>
  <si>
    <t/>
  </si>
  <si>
    <t>2.0</t>
  </si>
  <si>
    <t>ZAMOK</t>
  </si>
  <si>
    <t>False</t>
  </si>
  <si>
    <t>{3b3cc2c9-6917-4abf-aa59-a3d7483425e1}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</si>
  <si>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</si>
  <si>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</si>
  <si>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</si>
  <si>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</si>
  <si>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</si>
  <si>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</si>
  <si>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</si>
  <si>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</si>
  <si>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635240009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</si>
  <si>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</si>
  <si>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</si>
  <si>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protihlukové stěny na zastávce v Dolní Lutyně</t>
  </si>
  <si>
    <t>KSO:</t>
  </si>
  <si>
    <t>CC-CZ:</t>
  </si>
  <si>
    <t>Místo:</t>
  </si>
  <si>
    <t>zastávka Dolní Lutyně</t>
  </si>
  <si>
    <t>Datum:</t>
  </si>
  <si>
    <t>3. 5. 2024</t>
  </si>
  <si>
    <t>Zadavatel:</t>
  </si>
  <si>
    <t>IČ:</t>
  </si>
  <si>
    <t>70994234</t>
  </si>
  <si>
    <t>Správa železnic s.o.,OŘ Ostrava,ST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</si>
  <si>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</si>
  <si>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</si>
  <si>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</si>
  <si>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</si>
  <si>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</si>
  <si>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</si>
  <si>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</si>
  <si>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</si>
  <si>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</si>
  <si>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</si>
  <si>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</si>
  <si>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</si>
  <si>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</si>
  <si>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</si>
  <si>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</si>
  <si>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</si>
  <si>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</si>
  <si>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</si>
  <si>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</si>
  <si>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</si>
  <si>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</si>
  <si>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</si>
  <si>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</si>
  <si>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</si>
  <si>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</si>
  <si>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</si>
  <si>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</si>
  <si>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</si>
  <si>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</si>
  <si>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</si>
  <si>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</si>
  <si>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</si>
  <si>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</si>
  <si>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</si>
  <si>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</si>
  <si>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</si>
  <si>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</si>
  <si>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</si>
  <si>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</si>
  <si>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</si>
  <si>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</si>
  <si>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</si>
  <si>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</si>
  <si>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</si>
  <si>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</si>
  <si>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</si>
  <si>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</si>
  <si>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</si>
  <si>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</si>
  <si>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</si>
  <si>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</si>
  <si>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</si>
  <si>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</si>
  <si>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</si>
  <si>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</si>
  <si>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protihlukové stěny na zastávce v Dolní Lutyně.</t>
  </si>
  <si>
    <t>STA</t>
  </si>
  <si>
    <t>1</t>
  </si>
  <si>
    <t>{7f11874e-dced-44c7-a7e7-76a432de26ba}</t>
  </si>
  <si>
    <t>2</t>
  </si>
  <si>
    <t>VON</t>
  </si>
  <si>
    <t>Oprava protihlukové stěny na zastávce Dolní Lutyně</t>
  </si>
  <si>
    <t>{c234330e-acfd-4bec-afa5-067f29dc2adf}</t>
  </si>
  <si>
    <t>KRYCÍ LIST SOUPISU PRACÍ</t>
  </si>
  <si>
    <t>Objekt:</t>
  </si>
  <si>
    <t>SO 01 - Oprava protihlukové stěny na zastávce v Dolní Lutyně.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</si>
  <si>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</si>
  <si>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</si>
  <si>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</si>
  <si>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</si>
  <si>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</si>
  <si>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</si>
  <si>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</si>
  <si>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</si>
  <si>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</si>
  <si>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</si>
  <si>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</si>
  <si>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</si>
  <si>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</si>
  <si>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</si>
  <si>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</si>
  <si>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</si>
  <si>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</si>
  <si>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</si>
  <si>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</si>
  <si>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</si>
  <si>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</si>
  <si>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</si>
  <si>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</si>
  <si>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</si>
  <si>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</si>
  <si>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</si>
  <si>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9</t>
  </si>
  <si>
    <t>Ostatní konstrukce a práce, bourání</t>
  </si>
  <si>
    <t>K</t>
  </si>
  <si>
    <t>918244234</t>
  </si>
  <si>
    <t>Panely protihlukových stěn hliníkové jednostranně pohltivé šířky do 2 m výšky konstrukce do 4,5 m</t>
  </si>
  <si>
    <t>m2</t>
  </si>
  <si>
    <t>CS ÚRS 2024 01</t>
  </si>
  <si>
    <t>4</t>
  </si>
  <si>
    <t>1543433663</t>
  </si>
  <si>
    <t>Online PSC</t>
  </si>
  <si>
    <t>https://podminky.urs.cz/item/CS_URS_2024_01/918244234</t>
  </si>
  <si>
    <t>P</t>
  </si>
  <si>
    <t>Poznámka k položce:_x000D_
dodání, doprava a montáž</t>
  </si>
  <si>
    <t>VV</t>
  </si>
  <si>
    <t>5*10</t>
  </si>
  <si>
    <t>3*14</t>
  </si>
  <si>
    <t>46*14</t>
  </si>
  <si>
    <t>64*10</t>
  </si>
  <si>
    <t>Součet</t>
  </si>
  <si>
    <t>918244321</t>
  </si>
  <si>
    <t>Panely protihlukových stěn hliníkové únikové s dveřmi, šířky panelu 2 m</t>
  </si>
  <si>
    <t>kus</t>
  </si>
  <si>
    <t>-1921777262</t>
  </si>
  <si>
    <t>https://podminky.urs.cz/item/CS_URS_2024_01/918244321</t>
  </si>
  <si>
    <t>3</t>
  </si>
  <si>
    <t>M</t>
  </si>
  <si>
    <t>9182433R</t>
  </si>
  <si>
    <t>Tabulka únik</t>
  </si>
  <si>
    <t>8</t>
  </si>
  <si>
    <t>-1173381469</t>
  </si>
  <si>
    <t>3*1"Dodávka,doprava a montáž</t>
  </si>
  <si>
    <t>VON - Oprava protihlukové stěny na zastávce Dolní Lutyně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</si>
  <si>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</si>
  <si>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</si>
  <si>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</si>
  <si>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</si>
  <si>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</si>
  <si>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</si>
  <si>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</si>
  <si>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</si>
  <si>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032002000</t>
  </si>
  <si>
    <t>Vybavení staveniště</t>
  </si>
  <si>
    <t>…soubor</t>
  </si>
  <si>
    <t>1024</t>
  </si>
  <si>
    <t>-1968689756</t>
  </si>
  <si>
    <t>https://podminky.urs.cz/item/CS_URS_2024_01/032002000</t>
  </si>
  <si>
    <t>VRN4</t>
  </si>
  <si>
    <t>Inženýrská činnost</t>
  </si>
  <si>
    <t>045002000</t>
  </si>
  <si>
    <t>Kompletační a koordinační činnost</t>
  </si>
  <si>
    <t>…hod</t>
  </si>
  <si>
    <t>-1944995629</t>
  </si>
  <si>
    <t>https://podminky.urs.cz/item/CS_URS_2024_01/045002000</t>
  </si>
  <si>
    <t>VRN8</t>
  </si>
  <si>
    <t>Přesun stavebních kapacit</t>
  </si>
  <si>
    <t>084002000</t>
  </si>
  <si>
    <t>Zákonné příplatky ke mzdě</t>
  </si>
  <si>
    <t>Kč/hod…</t>
  </si>
  <si>
    <t>967073928</t>
  </si>
  <si>
    <t>https://podminky.urs.cz/item/CS_URS_2024_01/084002000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</si>
</sst>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podminky.urs.cz/item/CS_URS_2024_01/918244321" TargetMode="External"/><Relationship Id="rId1" Type="http://schemas.openxmlformats.org/officeDocument/2006/relationships/hyperlink" Target="https://podminky.urs.cz/item/CS_URS_2024_01/918244234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84002000" TargetMode="External"/><Relationship Id="rId2" Type="http://schemas.openxmlformats.org/officeDocument/2006/relationships/hyperlink" Target="https://podminky.urs.cz/item/CS_URS_2024_01/045002000" TargetMode="External"/><Relationship Id="rId1" Type="http://schemas.openxmlformats.org/officeDocument/2006/relationships/hyperlink" Target="https://podminky.urs.cz/item/CS_URS_2024_01/032002000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4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1"/>
      <c r="AL5" s="21"/>
      <c r="AM5" s="21"/>
      <c r="AN5" s="21"/>
      <c r="AO5" s="21"/>
      <c r="AP5" s="21"/>
      <c r="AQ5" s="21"/>
      <c r="AR5" s="19"/>
      <c r="BE5" s="24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9" t="s">
        <v>17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1"/>
      <c r="AL6" s="21"/>
      <c r="AM6" s="21"/>
      <c r="AN6" s="21"/>
      <c r="AO6" s="21"/>
      <c r="AP6" s="21"/>
      <c r="AQ6" s="21"/>
      <c r="AR6" s="19"/>
      <c r="BE6" s="24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5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45"/>
      <c r="BS13" s="16" t="s">
        <v>6</v>
      </c>
    </row>
    <row r="14" spans="1:74">
      <c r="B14" s="20"/>
      <c r="C14" s="21"/>
      <c r="D14" s="21"/>
      <c r="E14" s="250" t="s">
        <v>31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5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5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5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5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5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5"/>
    </row>
    <row r="23" spans="1:71" s="1" customFormat="1" ht="16.5" customHeight="1">
      <c r="B23" s="20"/>
      <c r="C23" s="21"/>
      <c r="D23" s="21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1"/>
      <c r="AP23" s="21"/>
      <c r="AQ23" s="21"/>
      <c r="AR23" s="19"/>
      <c r="BE23" s="24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5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3">
        <f>ROUND(AG94,2)</f>
        <v>0</v>
      </c>
      <c r="AL26" s="254"/>
      <c r="AM26" s="254"/>
      <c r="AN26" s="254"/>
      <c r="AO26" s="254"/>
      <c r="AP26" s="35"/>
      <c r="AQ26" s="35"/>
      <c r="AR26" s="38"/>
      <c r="BE26" s="24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5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5" t="s">
        <v>38</v>
      </c>
      <c r="M28" s="255"/>
      <c r="N28" s="255"/>
      <c r="O28" s="255"/>
      <c r="P28" s="255"/>
      <c r="Q28" s="35"/>
      <c r="R28" s="35"/>
      <c r="S28" s="35"/>
      <c r="T28" s="35"/>
      <c r="U28" s="35"/>
      <c r="V28" s="35"/>
      <c r="W28" s="255" t="s">
        <v>39</v>
      </c>
      <c r="X28" s="255"/>
      <c r="Y28" s="255"/>
      <c r="Z28" s="255"/>
      <c r="AA28" s="255"/>
      <c r="AB28" s="255"/>
      <c r="AC28" s="255"/>
      <c r="AD28" s="255"/>
      <c r="AE28" s="255"/>
      <c r="AF28" s="35"/>
      <c r="AG28" s="35"/>
      <c r="AH28" s="35"/>
      <c r="AI28" s="35"/>
      <c r="AJ28" s="35"/>
      <c r="AK28" s="255" t="s">
        <v>40</v>
      </c>
      <c r="AL28" s="255"/>
      <c r="AM28" s="255"/>
      <c r="AN28" s="255"/>
      <c r="AO28" s="255"/>
      <c r="AP28" s="35"/>
      <c r="AQ28" s="35"/>
      <c r="AR28" s="38"/>
      <c r="BE28" s="245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58">
        <v>0.21</v>
      </c>
      <c r="M29" s="257"/>
      <c r="N29" s="257"/>
      <c r="O29" s="257"/>
      <c r="P29" s="257"/>
      <c r="Q29" s="40"/>
      <c r="R29" s="40"/>
      <c r="S29" s="40"/>
      <c r="T29" s="40"/>
      <c r="U29" s="40"/>
      <c r="V29" s="40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40"/>
      <c r="AG29" s="40"/>
      <c r="AH29" s="40"/>
      <c r="AI29" s="40"/>
      <c r="AJ29" s="40"/>
      <c r="AK29" s="256">
        <f>ROUND(AV94, 2)</f>
        <v>0</v>
      </c>
      <c r="AL29" s="257"/>
      <c r="AM29" s="257"/>
      <c r="AN29" s="257"/>
      <c r="AO29" s="257"/>
      <c r="AP29" s="40"/>
      <c r="AQ29" s="40"/>
      <c r="AR29" s="41"/>
      <c r="BE29" s="246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58">
        <v>0.12</v>
      </c>
      <c r="M30" s="257"/>
      <c r="N30" s="257"/>
      <c r="O30" s="257"/>
      <c r="P30" s="257"/>
      <c r="Q30" s="40"/>
      <c r="R30" s="40"/>
      <c r="S30" s="40"/>
      <c r="T30" s="40"/>
      <c r="U30" s="40"/>
      <c r="V30" s="40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F30" s="40"/>
      <c r="AG30" s="40"/>
      <c r="AH30" s="40"/>
      <c r="AI30" s="40"/>
      <c r="AJ30" s="40"/>
      <c r="AK30" s="256">
        <f>ROUND(AW94, 2)</f>
        <v>0</v>
      </c>
      <c r="AL30" s="257"/>
      <c r="AM30" s="257"/>
      <c r="AN30" s="257"/>
      <c r="AO30" s="257"/>
      <c r="AP30" s="40"/>
      <c r="AQ30" s="40"/>
      <c r="AR30" s="41"/>
      <c r="BE30" s="246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58">
        <v>0.21</v>
      </c>
      <c r="M31" s="257"/>
      <c r="N31" s="257"/>
      <c r="O31" s="257"/>
      <c r="P31" s="257"/>
      <c r="Q31" s="40"/>
      <c r="R31" s="40"/>
      <c r="S31" s="40"/>
      <c r="T31" s="40"/>
      <c r="U31" s="40"/>
      <c r="V31" s="40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F31" s="40"/>
      <c r="AG31" s="40"/>
      <c r="AH31" s="40"/>
      <c r="AI31" s="40"/>
      <c r="AJ31" s="40"/>
      <c r="AK31" s="256">
        <v>0</v>
      </c>
      <c r="AL31" s="257"/>
      <c r="AM31" s="257"/>
      <c r="AN31" s="257"/>
      <c r="AO31" s="257"/>
      <c r="AP31" s="40"/>
      <c r="AQ31" s="40"/>
      <c r="AR31" s="41"/>
      <c r="BE31" s="246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58">
        <v>0.12</v>
      </c>
      <c r="M32" s="257"/>
      <c r="N32" s="257"/>
      <c r="O32" s="257"/>
      <c r="P32" s="257"/>
      <c r="Q32" s="40"/>
      <c r="R32" s="40"/>
      <c r="S32" s="40"/>
      <c r="T32" s="40"/>
      <c r="U32" s="40"/>
      <c r="V32" s="40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F32" s="40"/>
      <c r="AG32" s="40"/>
      <c r="AH32" s="40"/>
      <c r="AI32" s="40"/>
      <c r="AJ32" s="40"/>
      <c r="AK32" s="256">
        <v>0</v>
      </c>
      <c r="AL32" s="257"/>
      <c r="AM32" s="257"/>
      <c r="AN32" s="257"/>
      <c r="AO32" s="257"/>
      <c r="AP32" s="40"/>
      <c r="AQ32" s="40"/>
      <c r="AR32" s="41"/>
      <c r="BE32" s="246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58">
        <v>0</v>
      </c>
      <c r="M33" s="257"/>
      <c r="N33" s="257"/>
      <c r="O33" s="257"/>
      <c r="P33" s="257"/>
      <c r="Q33" s="40"/>
      <c r="R33" s="40"/>
      <c r="S33" s="40"/>
      <c r="T33" s="40"/>
      <c r="U33" s="40"/>
      <c r="V33" s="40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40"/>
      <c r="AG33" s="40"/>
      <c r="AH33" s="40"/>
      <c r="AI33" s="40"/>
      <c r="AJ33" s="40"/>
      <c r="AK33" s="256">
        <v>0</v>
      </c>
      <c r="AL33" s="257"/>
      <c r="AM33" s="257"/>
      <c r="AN33" s="257"/>
      <c r="AO33" s="257"/>
      <c r="AP33" s="40"/>
      <c r="AQ33" s="40"/>
      <c r="AR33" s="41"/>
      <c r="BE33" s="24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5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9" t="s">
        <v>49</v>
      </c>
      <c r="Y35" s="260"/>
      <c r="Z35" s="260"/>
      <c r="AA35" s="260"/>
      <c r="AB35" s="260"/>
      <c r="AC35" s="44"/>
      <c r="AD35" s="44"/>
      <c r="AE35" s="44"/>
      <c r="AF35" s="44"/>
      <c r="AG35" s="44"/>
      <c r="AH35" s="44"/>
      <c r="AI35" s="44"/>
      <c r="AJ35" s="44"/>
      <c r="AK35" s="261">
        <f>SUM(AK26:AK33)</f>
        <v>0</v>
      </c>
      <c r="AL35" s="260"/>
      <c r="AM35" s="260"/>
      <c r="AN35" s="260"/>
      <c r="AO35" s="26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635240009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3" t="str">
        <f>K6</f>
        <v>Oprava protihlukové stěny na zastávce v Dolní Lutyně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zastávka Dolní Lutyně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5" t="str">
        <f>IF(AN8= "","",AN8)</f>
        <v>3. 5. 2024</v>
      </c>
      <c r="AN87" s="265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 s.o.,OŘ Ostrava,ST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6" t="str">
        <f>IF(E17="","",E17)</f>
        <v xml:space="preserve"> </v>
      </c>
      <c r="AN89" s="267"/>
      <c r="AO89" s="267"/>
      <c r="AP89" s="267"/>
      <c r="AQ89" s="35"/>
      <c r="AR89" s="38"/>
      <c r="AS89" s="268" t="s">
        <v>57</v>
      </c>
      <c r="AT89" s="26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6" t="str">
        <f>IF(E20="","",E20)</f>
        <v xml:space="preserve"> </v>
      </c>
      <c r="AN90" s="267"/>
      <c r="AO90" s="267"/>
      <c r="AP90" s="267"/>
      <c r="AQ90" s="35"/>
      <c r="AR90" s="38"/>
      <c r="AS90" s="270"/>
      <c r="AT90" s="27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2"/>
      <c r="AT91" s="27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4" t="s">
        <v>58</v>
      </c>
      <c r="D92" s="275"/>
      <c r="E92" s="275"/>
      <c r="F92" s="275"/>
      <c r="G92" s="275"/>
      <c r="H92" s="72"/>
      <c r="I92" s="276" t="s">
        <v>59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7" t="s">
        <v>60</v>
      </c>
      <c r="AH92" s="275"/>
      <c r="AI92" s="275"/>
      <c r="AJ92" s="275"/>
      <c r="AK92" s="275"/>
      <c r="AL92" s="275"/>
      <c r="AM92" s="275"/>
      <c r="AN92" s="276" t="s">
        <v>61</v>
      </c>
      <c r="AO92" s="275"/>
      <c r="AP92" s="278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2">
        <f>ROUND(SUM(AG95:AG96),2)</f>
        <v>0</v>
      </c>
      <c r="AH94" s="282"/>
      <c r="AI94" s="282"/>
      <c r="AJ94" s="282"/>
      <c r="AK94" s="282"/>
      <c r="AL94" s="282"/>
      <c r="AM94" s="282"/>
      <c r="AN94" s="283">
        <f>SUM(AG94,AT94)</f>
        <v>0</v>
      </c>
      <c r="AO94" s="283"/>
      <c r="AP94" s="283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81" t="s">
        <v>82</v>
      </c>
      <c r="E95" s="281"/>
      <c r="F95" s="281"/>
      <c r="G95" s="281"/>
      <c r="H95" s="281"/>
      <c r="I95" s="95"/>
      <c r="J95" s="281" t="s">
        <v>83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79">
        <f>'SO 01 - Oprava protihluko...'!J30</f>
        <v>0</v>
      </c>
      <c r="AH95" s="280"/>
      <c r="AI95" s="280"/>
      <c r="AJ95" s="280"/>
      <c r="AK95" s="280"/>
      <c r="AL95" s="280"/>
      <c r="AM95" s="280"/>
      <c r="AN95" s="279">
        <f>SUM(AG95,AT95)</f>
        <v>0</v>
      </c>
      <c r="AO95" s="280"/>
      <c r="AP95" s="280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01 - Oprava protihluko...'!P119</f>
        <v>0</v>
      </c>
      <c r="AV95" s="99">
        <f>'SO 01 - Oprava protihluko...'!J33</f>
        <v>0</v>
      </c>
      <c r="AW95" s="99">
        <f>'SO 01 - Oprava protihluko...'!J34</f>
        <v>0</v>
      </c>
      <c r="AX95" s="99">
        <f>'SO 01 - Oprava protihluko...'!J35</f>
        <v>0</v>
      </c>
      <c r="AY95" s="99">
        <f>'SO 01 - Oprava protihluko...'!J36</f>
        <v>0</v>
      </c>
      <c r="AZ95" s="99">
        <f>'SO 01 - Oprava protihluko...'!F33</f>
        <v>0</v>
      </c>
      <c r="BA95" s="99">
        <f>'SO 01 - Oprava protihluko...'!F34</f>
        <v>0</v>
      </c>
      <c r="BB95" s="99">
        <f>'SO 01 - Oprava protihluko...'!F35</f>
        <v>0</v>
      </c>
      <c r="BC95" s="99">
        <f>'SO 01 - Oprava protihluko...'!F36</f>
        <v>0</v>
      </c>
      <c r="BD95" s="101">
        <f>'SO 01 - Oprava protihluko...'!F37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4.75" customHeight="1">
      <c r="A96" s="92" t="s">
        <v>81</v>
      </c>
      <c r="B96" s="93"/>
      <c r="C96" s="94"/>
      <c r="D96" s="281" t="s">
        <v>88</v>
      </c>
      <c r="E96" s="281"/>
      <c r="F96" s="281"/>
      <c r="G96" s="281"/>
      <c r="H96" s="281"/>
      <c r="I96" s="95"/>
      <c r="J96" s="281" t="s">
        <v>89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79">
        <f>'VON - Oprava protihlukové...'!J30</f>
        <v>0</v>
      </c>
      <c r="AH96" s="280"/>
      <c r="AI96" s="280"/>
      <c r="AJ96" s="280"/>
      <c r="AK96" s="280"/>
      <c r="AL96" s="280"/>
      <c r="AM96" s="280"/>
      <c r="AN96" s="279">
        <f>SUM(AG96,AT96)</f>
        <v>0</v>
      </c>
      <c r="AO96" s="280"/>
      <c r="AP96" s="280"/>
      <c r="AQ96" s="96" t="s">
        <v>84</v>
      </c>
      <c r="AR96" s="97"/>
      <c r="AS96" s="103">
        <v>0</v>
      </c>
      <c r="AT96" s="104">
        <f>ROUND(SUM(AV96:AW96),2)</f>
        <v>0</v>
      </c>
      <c r="AU96" s="105">
        <f>'VON - Oprava protihlukové...'!P120</f>
        <v>0</v>
      </c>
      <c r="AV96" s="104">
        <f>'VON - Oprava protihlukové...'!J33</f>
        <v>0</v>
      </c>
      <c r="AW96" s="104">
        <f>'VON - Oprava protihlukové...'!J34</f>
        <v>0</v>
      </c>
      <c r="AX96" s="104">
        <f>'VON - Oprava protihlukové...'!J35</f>
        <v>0</v>
      </c>
      <c r="AY96" s="104">
        <f>'VON - Oprava protihlukové...'!J36</f>
        <v>0</v>
      </c>
      <c r="AZ96" s="104">
        <f>'VON - Oprava protihlukové...'!F33</f>
        <v>0</v>
      </c>
      <c r="BA96" s="104">
        <f>'VON - Oprava protihlukové...'!F34</f>
        <v>0</v>
      </c>
      <c r="BB96" s="104">
        <f>'VON - Oprava protihlukové...'!F35</f>
        <v>0</v>
      </c>
      <c r="BC96" s="104">
        <f>'VON - Oprava protihlukové...'!F36</f>
        <v>0</v>
      </c>
      <c r="BD96" s="106">
        <f>'VON - Oprava protihlukové...'!F37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hfb6T2w6hl24ZGKEd0sgswPMz0BA/G2UQQWu1Vm9liiTql3zdlXRaVx7Ea1N7TJMSyQEH1XWKlIjGRKtZIRCjw==" saltValue="EMs7CJyiybsCacEQG6rcJorgXWp8Rzs1U0clz2S6EAyg7nMX9We9f6HsbGCLtoaEwWsItuanFQsD6wxD5yy+m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protihluko...'!C2" display="/"/>
    <hyperlink ref="A96" location="'VON - Oprava protihluk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protihlukové stěny na zastávce v Dolní Lutyně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93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33</v>
      </c>
      <c r="G12" s="33"/>
      <c r="H12" s="33"/>
      <c r="I12" s="111" t="s">
        <v>22</v>
      </c>
      <c r="J12" s="113" t="str">
        <f>'Rekapitulace stavby'!AN8</f>
        <v>3. 5. 2024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ROUND((SUM(BE119:BE140)),  2)</f>
        <v>0</v>
      </c>
      <c r="G33" s="33"/>
      <c r="H33" s="33"/>
      <c r="I33" s="123">
        <v>0.21</v>
      </c>
      <c r="J33" s="122">
        <f>ROUND(((SUM(BE119:BE140))*I33),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ROUND((SUM(BF119:BF140)),  2)</f>
        <v>0</v>
      </c>
      <c r="G34" s="33"/>
      <c r="H34" s="33"/>
      <c r="I34" s="123">
        <v>0.12</v>
      </c>
      <c r="J34" s="122">
        <f>ROUND(((SUM(BF119:BF140))*I34),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ROUND((SUM(BG119:BG140)),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ROUND((SUM(BH119:BH140)),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ROUND((SUM(BI119:BI140)),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protihlukové stěny na zastávce v Dolní Lutyně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3" t="str">
        <f>E9</f>
        <v>SO 01 - Oprava protihlukové stěny na zastávce v Dolní Lutyně.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3. 5. 2024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s.o.,OŘ Ostrava,ST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95</v>
      </c>
      <c r="D94" s="143"/>
      <c r="E94" s="143"/>
      <c r="F94" s="143"/>
      <c r="G94" s="143"/>
      <c r="H94" s="143"/>
      <c r="I94" s="143"/>
      <c r="J94" s="144" t="s">
        <v>96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97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98</v>
      </c>
    </row>
    <row r="97" spans="1:31" s="9" customFormat="1" ht="24.95" customHeight="1">
      <c r="B97" s="146"/>
      <c r="C97" s="147"/>
      <c r="D97" s="148" t="s">
        <v>99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100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101</v>
      </c>
      <c r="E99" s="155"/>
      <c r="F99" s="155"/>
      <c r="G99" s="155"/>
      <c r="H99" s="155"/>
      <c r="I99" s="155"/>
      <c r="J99" s="156">
        <f>J122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102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Oprava protihlukové stěny na zastávce v Dolní Lutyně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92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3" t="str">
        <f>E9</f>
        <v>SO 01 - Oprava protihlukové stěny na zastávce v Dolní Lutyně.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3. 5. 2024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 s.o.,OŘ Ostrava,ST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103</v>
      </c>
      <c r="D118" s="161" t="s">
        <v>62</v>
      </c>
      <c r="E118" s="161" t="s">
        <v>58</v>
      </c>
      <c r="F118" s="161" t="s">
        <v>59</v>
      </c>
      <c r="G118" s="161" t="s">
        <v>104</v>
      </c>
      <c r="H118" s="161" t="s">
        <v>105</v>
      </c>
      <c r="I118" s="161" t="s">
        <v>106</v>
      </c>
      <c r="J118" s="161" t="s">
        <v>96</v>
      </c>
      <c r="K118" s="162" t="s">
        <v>107</v>
      </c>
      <c r="L118" s="163"/>
      <c r="M118" s="74" t="s">
        <v>1</v>
      </c>
      <c r="N118" s="75" t="s">
        <v>41</v>
      </c>
      <c r="O118" s="75" t="s">
        <v>108</v>
      </c>
      <c r="P118" s="75" t="s">
        <v>109</v>
      </c>
      <c r="Q118" s="75" t="s">
        <v>110</v>
      </c>
      <c r="R118" s="75" t="s">
        <v>111</v>
      </c>
      <c r="S118" s="75" t="s">
        <v>112</v>
      </c>
      <c r="T118" s="76" t="s">
        <v>113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114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</f>
        <v>0</v>
      </c>
      <c r="Q119" s="78"/>
      <c r="R119" s="166">
        <f>R120</f>
        <v>23.752000000000002</v>
      </c>
      <c r="S119" s="78"/>
      <c r="T119" s="167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98</v>
      </c>
      <c r="BK119" s="168">
        <f>BK120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115</v>
      </c>
      <c r="F120" s="172" t="s">
        <v>116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P121+P122</f>
        <v>0</v>
      </c>
      <c r="Q120" s="177"/>
      <c r="R120" s="178">
        <f>R121+R122</f>
        <v>23.752000000000002</v>
      </c>
      <c r="S120" s="177"/>
      <c r="T120" s="179">
        <f>T121+T122</f>
        <v>0</v>
      </c>
      <c r="AR120" s="180" t="s">
        <v>85</v>
      </c>
      <c r="AT120" s="181" t="s">
        <v>76</v>
      </c>
      <c r="AU120" s="181" t="s">
        <v>77</v>
      </c>
      <c r="AY120" s="180" t="s">
        <v>117</v>
      </c>
      <c r="BK120" s="182">
        <f>BK121+BK122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118</v>
      </c>
      <c r="F121" s="183" t="s">
        <v>119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v>0</v>
      </c>
      <c r="Q121" s="177"/>
      <c r="R121" s="178">
        <v>0</v>
      </c>
      <c r="S121" s="177"/>
      <c r="T121" s="179">
        <v>0</v>
      </c>
      <c r="AR121" s="180" t="s">
        <v>85</v>
      </c>
      <c r="AT121" s="181" t="s">
        <v>76</v>
      </c>
      <c r="AU121" s="181" t="s">
        <v>85</v>
      </c>
      <c r="AY121" s="180" t="s">
        <v>117</v>
      </c>
      <c r="BK121" s="182">
        <v>0</v>
      </c>
    </row>
    <row r="122" spans="1:65" s="12" customFormat="1" ht="22.9" customHeight="1">
      <c r="B122" s="169"/>
      <c r="C122" s="170"/>
      <c r="D122" s="171" t="s">
        <v>76</v>
      </c>
      <c r="E122" s="183" t="s">
        <v>120</v>
      </c>
      <c r="F122" s="183" t="s">
        <v>121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SUM(P123:P140)</f>
        <v>0</v>
      </c>
      <c r="Q122" s="177"/>
      <c r="R122" s="178">
        <f>SUM(R123:R140)</f>
        <v>23.752000000000002</v>
      </c>
      <c r="S122" s="177"/>
      <c r="T122" s="179">
        <f>SUM(T123:T140)</f>
        <v>0</v>
      </c>
      <c r="AR122" s="180" t="s">
        <v>85</v>
      </c>
      <c r="AT122" s="181" t="s">
        <v>76</v>
      </c>
      <c r="AU122" s="181" t="s">
        <v>85</v>
      </c>
      <c r="AY122" s="180" t="s">
        <v>117</v>
      </c>
      <c r="BK122" s="182">
        <f>SUM(BK123:BK140)</f>
        <v>0</v>
      </c>
    </row>
    <row r="123" spans="1:65" s="2" customFormat="1" ht="21.75" customHeight="1">
      <c r="A123" s="33"/>
      <c r="B123" s="34"/>
      <c r="C123" s="185" t="s">
        <v>85</v>
      </c>
      <c r="D123" s="185" t="s">
        <v>122</v>
      </c>
      <c r="E123" s="186" t="s">
        <v>123</v>
      </c>
      <c r="F123" s="187" t="s">
        <v>124</v>
      </c>
      <c r="G123" s="188" t="s">
        <v>125</v>
      </c>
      <c r="H123" s="189">
        <v>1376</v>
      </c>
      <c r="I123" s="190"/>
      <c r="J123" s="191">
        <f>ROUND(I123*H123,2)</f>
        <v>0</v>
      </c>
      <c r="K123" s="187" t="s">
        <v>126</v>
      </c>
      <c r="L123" s="38"/>
      <c r="M123" s="192" t="s">
        <v>1</v>
      </c>
      <c r="N123" s="193" t="s">
        <v>42</v>
      </c>
      <c r="O123" s="70"/>
      <c r="P123" s="194">
        <f>O123*H123</f>
        <v>0</v>
      </c>
      <c r="Q123" s="194">
        <v>1.7000000000000001E-2</v>
      </c>
      <c r="R123" s="194">
        <f>Q123*H123</f>
        <v>23.392000000000003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127</v>
      </c>
      <c r="AT123" s="196" t="s">
        <v>122</v>
      </c>
      <c r="AU123" s="196" t="s">
        <v>87</v>
      </c>
      <c r="AY123" s="16" t="s">
        <v>117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85</v>
      </c>
      <c r="BK123" s="197">
        <f>ROUND(I123*H123,2)</f>
        <v>0</v>
      </c>
      <c r="BL123" s="16" t="s">
        <v>127</v>
      </c>
      <c r="BM123" s="196" t="s">
        <v>128</v>
      </c>
    </row>
    <row r="124" spans="1:65" s="2" customFormat="1" ht="11.25">
      <c r="A124" s="33"/>
      <c r="B124" s="34"/>
      <c r="C124" s="35"/>
      <c r="D124" s="198" t="s">
        <v>129</v>
      </c>
      <c r="E124" s="35"/>
      <c r="F124" s="199" t="s">
        <v>130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129</v>
      </c>
      <c r="AU124" s="16" t="s">
        <v>87</v>
      </c>
    </row>
    <row r="125" spans="1:65" s="2" customFormat="1" ht="19.5">
      <c r="A125" s="33"/>
      <c r="B125" s="34"/>
      <c r="C125" s="35"/>
      <c r="D125" s="203" t="s">
        <v>131</v>
      </c>
      <c r="E125" s="35"/>
      <c r="F125" s="204" t="s">
        <v>132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131</v>
      </c>
      <c r="AU125" s="16" t="s">
        <v>87</v>
      </c>
    </row>
    <row r="126" spans="1:65" s="13" customFormat="1" ht="11.25">
      <c r="B126" s="205"/>
      <c r="C126" s="206"/>
      <c r="D126" s="203" t="s">
        <v>133</v>
      </c>
      <c r="E126" s="207" t="s">
        <v>1</v>
      </c>
      <c r="F126" s="208" t="s">
        <v>134</v>
      </c>
      <c r="G126" s="206"/>
      <c r="H126" s="209">
        <v>50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133</v>
      </c>
      <c r="AU126" s="215" t="s">
        <v>87</v>
      </c>
      <c r="AV126" s="13" t="s">
        <v>87</v>
      </c>
      <c r="AW126" s="13" t="s">
        <v>34</v>
      </c>
      <c r="AX126" s="13" t="s">
        <v>77</v>
      </c>
      <c r="AY126" s="215" t="s">
        <v>117</v>
      </c>
    </row>
    <row r="127" spans="1:65" s="13" customFormat="1" ht="11.25">
      <c r="B127" s="205"/>
      <c r="C127" s="206"/>
      <c r="D127" s="203" t="s">
        <v>133</v>
      </c>
      <c r="E127" s="207" t="s">
        <v>1</v>
      </c>
      <c r="F127" s="208" t="s">
        <v>135</v>
      </c>
      <c r="G127" s="206"/>
      <c r="H127" s="209">
        <v>42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133</v>
      </c>
      <c r="AU127" s="215" t="s">
        <v>87</v>
      </c>
      <c r="AV127" s="13" t="s">
        <v>87</v>
      </c>
      <c r="AW127" s="13" t="s">
        <v>34</v>
      </c>
      <c r="AX127" s="13" t="s">
        <v>77</v>
      </c>
      <c r="AY127" s="215" t="s">
        <v>117</v>
      </c>
    </row>
    <row r="128" spans="1:65" s="13" customFormat="1" ht="11.25">
      <c r="B128" s="205"/>
      <c r="C128" s="206"/>
      <c r="D128" s="203" t="s">
        <v>133</v>
      </c>
      <c r="E128" s="207" t="s">
        <v>1</v>
      </c>
      <c r="F128" s="208" t="s">
        <v>136</v>
      </c>
      <c r="G128" s="206"/>
      <c r="H128" s="209">
        <v>644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133</v>
      </c>
      <c r="AU128" s="215" t="s">
        <v>87</v>
      </c>
      <c r="AV128" s="13" t="s">
        <v>87</v>
      </c>
      <c r="AW128" s="13" t="s">
        <v>34</v>
      </c>
      <c r="AX128" s="13" t="s">
        <v>77</v>
      </c>
      <c r="AY128" s="215" t="s">
        <v>117</v>
      </c>
    </row>
    <row r="129" spans="1:65" s="13" customFormat="1" ht="11.25">
      <c r="B129" s="205"/>
      <c r="C129" s="206"/>
      <c r="D129" s="203" t="s">
        <v>133</v>
      </c>
      <c r="E129" s="207" t="s">
        <v>1</v>
      </c>
      <c r="F129" s="208" t="s">
        <v>137</v>
      </c>
      <c r="G129" s="206"/>
      <c r="H129" s="209">
        <v>640</v>
      </c>
      <c r="I129" s="210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133</v>
      </c>
      <c r="AU129" s="215" t="s">
        <v>87</v>
      </c>
      <c r="AV129" s="13" t="s">
        <v>87</v>
      </c>
      <c r="AW129" s="13" t="s">
        <v>34</v>
      </c>
      <c r="AX129" s="13" t="s">
        <v>77</v>
      </c>
      <c r="AY129" s="215" t="s">
        <v>117</v>
      </c>
    </row>
    <row r="130" spans="1:65" s="14" customFormat="1" ht="11.25">
      <c r="B130" s="216"/>
      <c r="C130" s="217"/>
      <c r="D130" s="203" t="s">
        <v>133</v>
      </c>
      <c r="E130" s="218" t="s">
        <v>1</v>
      </c>
      <c r="F130" s="219" t="s">
        <v>138</v>
      </c>
      <c r="G130" s="217"/>
      <c r="H130" s="220">
        <v>1376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133</v>
      </c>
      <c r="AU130" s="226" t="s">
        <v>87</v>
      </c>
      <c r="AV130" s="14" t="s">
        <v>127</v>
      </c>
      <c r="AW130" s="14" t="s">
        <v>34</v>
      </c>
      <c r="AX130" s="14" t="s">
        <v>85</v>
      </c>
      <c r="AY130" s="226" t="s">
        <v>117</v>
      </c>
    </row>
    <row r="131" spans="1:65" s="2" customFormat="1" ht="16.5" customHeight="1">
      <c r="A131" s="33"/>
      <c r="B131" s="34"/>
      <c r="C131" s="185" t="s">
        <v>87</v>
      </c>
      <c r="D131" s="185" t="s">
        <v>122</v>
      </c>
      <c r="E131" s="186" t="s">
        <v>139</v>
      </c>
      <c r="F131" s="187" t="s">
        <v>140</v>
      </c>
      <c r="G131" s="188" t="s">
        <v>141</v>
      </c>
      <c r="H131" s="189">
        <v>3</v>
      </c>
      <c r="I131" s="190"/>
      <c r="J131" s="191">
        <f>ROUND(I131*H131,2)</f>
        <v>0</v>
      </c>
      <c r="K131" s="187" t="s">
        <v>126</v>
      </c>
      <c r="L131" s="38"/>
      <c r="M131" s="192" t="s">
        <v>1</v>
      </c>
      <c r="N131" s="193" t="s">
        <v>42</v>
      </c>
      <c r="O131" s="70"/>
      <c r="P131" s="194">
        <f>O131*H131</f>
        <v>0</v>
      </c>
      <c r="Q131" s="194">
        <v>0.12</v>
      </c>
      <c r="R131" s="194">
        <f>Q131*H131</f>
        <v>0.36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127</v>
      </c>
      <c r="AT131" s="196" t="s">
        <v>122</v>
      </c>
      <c r="AU131" s="196" t="s">
        <v>87</v>
      </c>
      <c r="AY131" s="16" t="s">
        <v>117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85</v>
      </c>
      <c r="BK131" s="197">
        <f>ROUND(I131*H131,2)</f>
        <v>0</v>
      </c>
      <c r="BL131" s="16" t="s">
        <v>127</v>
      </c>
      <c r="BM131" s="196" t="s">
        <v>142</v>
      </c>
    </row>
    <row r="132" spans="1:65" s="2" customFormat="1" ht="11.25">
      <c r="A132" s="33"/>
      <c r="B132" s="34"/>
      <c r="C132" s="35"/>
      <c r="D132" s="198" t="s">
        <v>129</v>
      </c>
      <c r="E132" s="35"/>
      <c r="F132" s="199" t="s">
        <v>143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129</v>
      </c>
      <c r="AU132" s="16" t="s">
        <v>87</v>
      </c>
    </row>
    <row r="133" spans="1:65" s="2" customFormat="1" ht="19.5">
      <c r="A133" s="33"/>
      <c r="B133" s="34"/>
      <c r="C133" s="35"/>
      <c r="D133" s="203" t="s">
        <v>131</v>
      </c>
      <c r="E133" s="35"/>
      <c r="F133" s="204" t="s">
        <v>132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131</v>
      </c>
      <c r="AU133" s="16" t="s">
        <v>87</v>
      </c>
    </row>
    <row r="134" spans="1:65" s="13" customFormat="1" ht="11.25">
      <c r="B134" s="205"/>
      <c r="C134" s="206"/>
      <c r="D134" s="203" t="s">
        <v>133</v>
      </c>
      <c r="E134" s="207" t="s">
        <v>1</v>
      </c>
      <c r="F134" s="208" t="s">
        <v>85</v>
      </c>
      <c r="G134" s="206"/>
      <c r="H134" s="209">
        <v>1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133</v>
      </c>
      <c r="AU134" s="215" t="s">
        <v>87</v>
      </c>
      <c r="AV134" s="13" t="s">
        <v>87</v>
      </c>
      <c r="AW134" s="13" t="s">
        <v>34</v>
      </c>
      <c r="AX134" s="13" t="s">
        <v>77</v>
      </c>
      <c r="AY134" s="215" t="s">
        <v>117</v>
      </c>
    </row>
    <row r="135" spans="1:65" s="13" customFormat="1" ht="11.25">
      <c r="B135" s="205"/>
      <c r="C135" s="206"/>
      <c r="D135" s="203" t="s">
        <v>133</v>
      </c>
      <c r="E135" s="207" t="s">
        <v>1</v>
      </c>
      <c r="F135" s="208" t="s">
        <v>85</v>
      </c>
      <c r="G135" s="206"/>
      <c r="H135" s="209">
        <v>1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133</v>
      </c>
      <c r="AU135" s="215" t="s">
        <v>87</v>
      </c>
      <c r="AV135" s="13" t="s">
        <v>87</v>
      </c>
      <c r="AW135" s="13" t="s">
        <v>34</v>
      </c>
      <c r="AX135" s="13" t="s">
        <v>77</v>
      </c>
      <c r="AY135" s="215" t="s">
        <v>117</v>
      </c>
    </row>
    <row r="136" spans="1:65" s="13" customFormat="1" ht="11.25">
      <c r="B136" s="205"/>
      <c r="C136" s="206"/>
      <c r="D136" s="203" t="s">
        <v>133</v>
      </c>
      <c r="E136" s="207" t="s">
        <v>1</v>
      </c>
      <c r="F136" s="208" t="s">
        <v>85</v>
      </c>
      <c r="G136" s="206"/>
      <c r="H136" s="209">
        <v>1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133</v>
      </c>
      <c r="AU136" s="215" t="s">
        <v>87</v>
      </c>
      <c r="AV136" s="13" t="s">
        <v>87</v>
      </c>
      <c r="AW136" s="13" t="s">
        <v>34</v>
      </c>
      <c r="AX136" s="13" t="s">
        <v>77</v>
      </c>
      <c r="AY136" s="215" t="s">
        <v>117</v>
      </c>
    </row>
    <row r="137" spans="1:65" s="14" customFormat="1" ht="11.25">
      <c r="B137" s="216"/>
      <c r="C137" s="217"/>
      <c r="D137" s="203" t="s">
        <v>133</v>
      </c>
      <c r="E137" s="218" t="s">
        <v>1</v>
      </c>
      <c r="F137" s="219" t="s">
        <v>138</v>
      </c>
      <c r="G137" s="217"/>
      <c r="H137" s="220">
        <v>3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133</v>
      </c>
      <c r="AU137" s="226" t="s">
        <v>87</v>
      </c>
      <c r="AV137" s="14" t="s">
        <v>127</v>
      </c>
      <c r="AW137" s="14" t="s">
        <v>34</v>
      </c>
      <c r="AX137" s="14" t="s">
        <v>85</v>
      </c>
      <c r="AY137" s="226" t="s">
        <v>117</v>
      </c>
    </row>
    <row r="138" spans="1:65" s="2" customFormat="1" ht="16.5" customHeight="1">
      <c r="A138" s="33"/>
      <c r="B138" s="34"/>
      <c r="C138" s="227" t="s">
        <v>144</v>
      </c>
      <c r="D138" s="227" t="s">
        <v>145</v>
      </c>
      <c r="E138" s="228" t="s">
        <v>146</v>
      </c>
      <c r="F138" s="229" t="s">
        <v>147</v>
      </c>
      <c r="G138" s="230" t="s">
        <v>1</v>
      </c>
      <c r="H138" s="231">
        <v>3</v>
      </c>
      <c r="I138" s="232"/>
      <c r="J138" s="233">
        <f>ROUND(I138*H138,2)</f>
        <v>0</v>
      </c>
      <c r="K138" s="229" t="s">
        <v>1</v>
      </c>
      <c r="L138" s="234"/>
      <c r="M138" s="235" t="s">
        <v>1</v>
      </c>
      <c r="N138" s="236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148</v>
      </c>
      <c r="AT138" s="196" t="s">
        <v>145</v>
      </c>
      <c r="AU138" s="196" t="s">
        <v>87</v>
      </c>
      <c r="AY138" s="16" t="s">
        <v>117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85</v>
      </c>
      <c r="BK138" s="197">
        <f>ROUND(I138*H138,2)</f>
        <v>0</v>
      </c>
      <c r="BL138" s="16" t="s">
        <v>127</v>
      </c>
      <c r="BM138" s="196" t="s">
        <v>149</v>
      </c>
    </row>
    <row r="139" spans="1:65" s="2" customFormat="1" ht="19.5">
      <c r="A139" s="33"/>
      <c r="B139" s="34"/>
      <c r="C139" s="35"/>
      <c r="D139" s="203" t="s">
        <v>131</v>
      </c>
      <c r="E139" s="35"/>
      <c r="F139" s="204" t="s">
        <v>132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131</v>
      </c>
      <c r="AU139" s="16" t="s">
        <v>87</v>
      </c>
    </row>
    <row r="140" spans="1:65" s="13" customFormat="1" ht="11.25">
      <c r="B140" s="205"/>
      <c r="C140" s="206"/>
      <c r="D140" s="203" t="s">
        <v>133</v>
      </c>
      <c r="E140" s="207" t="s">
        <v>1</v>
      </c>
      <c r="F140" s="208" t="s">
        <v>150</v>
      </c>
      <c r="G140" s="206"/>
      <c r="H140" s="209">
        <v>3</v>
      </c>
      <c r="I140" s="210"/>
      <c r="J140" s="206"/>
      <c r="K140" s="206"/>
      <c r="L140" s="211"/>
      <c r="M140" s="237"/>
      <c r="N140" s="238"/>
      <c r="O140" s="238"/>
      <c r="P140" s="238"/>
      <c r="Q140" s="238"/>
      <c r="R140" s="238"/>
      <c r="S140" s="238"/>
      <c r="T140" s="239"/>
      <c r="AT140" s="215" t="s">
        <v>133</v>
      </c>
      <c r="AU140" s="215" t="s">
        <v>87</v>
      </c>
      <c r="AV140" s="13" t="s">
        <v>87</v>
      </c>
      <c r="AW140" s="13" t="s">
        <v>34</v>
      </c>
      <c r="AX140" s="13" t="s">
        <v>85</v>
      </c>
      <c r="AY140" s="215" t="s">
        <v>117</v>
      </c>
    </row>
    <row r="141" spans="1:65" s="2" customFormat="1" ht="6.95" customHeight="1">
      <c r="A141" s="3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38"/>
      <c r="M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algorithmName="SHA-512" hashValue="oQWmTMSBSklvqHJBbumpnMI4GO9t2SDlf78u/gn/YvRKQy3fpXmqE2NJdoDNVGN6sCegL0VpDHpXuoX6oL4YDg==" saltValue="VfmEmpGuTsyKcr95phtz49H51msfsrom26uQ4dy4U2EEpaKHsX5Hpw//TZ+quD/hWh2ITPniRUv0cYv80xfmKA==" spinCount="100000" sheet="1" objects="1" scenarios="1" formatColumns="0" formatRows="0" autoFilter="0"/>
  <autoFilter ref="C118:K14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hyperlinks>
    <hyperlink ref="F124" r:id="rId1"/>
    <hyperlink ref="F132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tabSelected="1" topLeftCell="A4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Oprava protihlukové stěny na zastávce v Dolní Lutyně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151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33</v>
      </c>
      <c r="G12" s="33"/>
      <c r="H12" s="33"/>
      <c r="I12" s="111" t="s">
        <v>22</v>
      </c>
      <c r="J12" s="113" t="str">
        <f>'Rekapitulace stavby'!AN8</f>
        <v>3. 5. 2024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ROUND((SUM(BE120:BE130)),  2)</f>
        <v>0</v>
      </c>
      <c r="G33" s="33"/>
      <c r="H33" s="33"/>
      <c r="I33" s="123">
        <v>0.21</v>
      </c>
      <c r="J33" s="122">
        <f>ROUND(((SUM(BE120:BE130))*I33),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ROUND((SUM(BF120:BF130)),  2)</f>
        <v>0</v>
      </c>
      <c r="G34" s="33"/>
      <c r="H34" s="33"/>
      <c r="I34" s="123">
        <v>0.12</v>
      </c>
      <c r="J34" s="122">
        <f>ROUND(((SUM(BF120:BF130))*I34),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ROUND((SUM(BG120:BG130)),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ROUND((SUM(BH120:BH130)),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ROUND((SUM(BI120:BI130)),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Oprava protihlukové stěny na zastávce v Dolní Lutyně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3" t="str">
        <f>E9</f>
        <v>VON - Oprava protihlukové stěny na zastávce Dolní Lutyně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3. 5. 2024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s.o.,OŘ Ostrava,ST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95</v>
      </c>
      <c r="D94" s="143"/>
      <c r="E94" s="143"/>
      <c r="F94" s="143"/>
      <c r="G94" s="143"/>
      <c r="H94" s="143"/>
      <c r="I94" s="143"/>
      <c r="J94" s="144" t="s">
        <v>96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97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98</v>
      </c>
    </row>
    <row r="97" spans="1:31" s="9" customFormat="1" ht="24.95" customHeight="1">
      <c r="B97" s="146"/>
      <c r="C97" s="147"/>
      <c r="D97" s="148" t="s">
        <v>152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153</v>
      </c>
      <c r="E98" s="155"/>
      <c r="F98" s="155"/>
      <c r="G98" s="155"/>
      <c r="H98" s="155"/>
      <c r="I98" s="155"/>
      <c r="J98" s="156">
        <f>J122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154</v>
      </c>
      <c r="E99" s="155"/>
      <c r="F99" s="155"/>
      <c r="G99" s="155"/>
      <c r="H99" s="155"/>
      <c r="I99" s="155"/>
      <c r="J99" s="156">
        <f>J125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155</v>
      </c>
      <c r="E100" s="155"/>
      <c r="F100" s="155"/>
      <c r="G100" s="155"/>
      <c r="H100" s="155"/>
      <c r="I100" s="155"/>
      <c r="J100" s="156">
        <f>J128</f>
        <v>0</v>
      </c>
      <c r="K100" s="153"/>
      <c r="L100" s="157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102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92" t="str">
        <f>E7</f>
        <v>Oprava protihlukové stěny na zastávce v Dolní Lutyně</v>
      </c>
      <c r="F110" s="293"/>
      <c r="G110" s="293"/>
      <c r="H110" s="293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92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63" t="str">
        <f>E9</f>
        <v>VON - Oprava protihlukové stěny na zastávce Dolní Lutyně</v>
      </c>
      <c r="F112" s="294"/>
      <c r="G112" s="294"/>
      <c r="H112" s="294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 xml:space="preserve"> </v>
      </c>
      <c r="G114" s="35"/>
      <c r="H114" s="35"/>
      <c r="I114" s="28" t="s">
        <v>22</v>
      </c>
      <c r="J114" s="65" t="str">
        <f>IF(J12="","",J12)</f>
        <v>3. 5. 2024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E15</f>
        <v>Správa železnic s.o.,OŘ Ostrava,ST Ostrava</v>
      </c>
      <c r="G116" s="35"/>
      <c r="H116" s="35"/>
      <c r="I116" s="28" t="s">
        <v>32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30</v>
      </c>
      <c r="D117" s="35"/>
      <c r="E117" s="35"/>
      <c r="F117" s="26" t="str">
        <f>IF(E18="","",E18)</f>
        <v>Vyplň údaj</v>
      </c>
      <c r="G117" s="35"/>
      <c r="H117" s="35"/>
      <c r="I117" s="28" t="s">
        <v>35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8"/>
      <c r="B119" s="159"/>
      <c r="C119" s="160" t="s">
        <v>103</v>
      </c>
      <c r="D119" s="161" t="s">
        <v>62</v>
      </c>
      <c r="E119" s="161" t="s">
        <v>58</v>
      </c>
      <c r="F119" s="161" t="s">
        <v>59</v>
      </c>
      <c r="G119" s="161" t="s">
        <v>104</v>
      </c>
      <c r="H119" s="161" t="s">
        <v>105</v>
      </c>
      <c r="I119" s="161" t="s">
        <v>106</v>
      </c>
      <c r="J119" s="161" t="s">
        <v>96</v>
      </c>
      <c r="K119" s="162" t="s">
        <v>107</v>
      </c>
      <c r="L119" s="163"/>
      <c r="M119" s="74" t="s">
        <v>1</v>
      </c>
      <c r="N119" s="75" t="s">
        <v>41</v>
      </c>
      <c r="O119" s="75" t="s">
        <v>108</v>
      </c>
      <c r="P119" s="75" t="s">
        <v>109</v>
      </c>
      <c r="Q119" s="75" t="s">
        <v>110</v>
      </c>
      <c r="R119" s="75" t="s">
        <v>111</v>
      </c>
      <c r="S119" s="75" t="s">
        <v>112</v>
      </c>
      <c r="T119" s="76" t="s">
        <v>113</v>
      </c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</row>
    <row r="120" spans="1:65" s="2" customFormat="1" ht="22.9" customHeight="1">
      <c r="A120" s="33"/>
      <c r="B120" s="34"/>
      <c r="C120" s="81" t="s">
        <v>114</v>
      </c>
      <c r="D120" s="35"/>
      <c r="E120" s="35"/>
      <c r="F120" s="35"/>
      <c r="G120" s="35"/>
      <c r="H120" s="35"/>
      <c r="I120" s="35"/>
      <c r="J120" s="164">
        <f>BK120</f>
        <v>0</v>
      </c>
      <c r="K120" s="35"/>
      <c r="L120" s="38"/>
      <c r="M120" s="77"/>
      <c r="N120" s="165"/>
      <c r="O120" s="78"/>
      <c r="P120" s="166">
        <f>P121</f>
        <v>0</v>
      </c>
      <c r="Q120" s="78"/>
      <c r="R120" s="166">
        <f>R121</f>
        <v>0</v>
      </c>
      <c r="S120" s="78"/>
      <c r="T120" s="167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76</v>
      </c>
      <c r="AU120" s="16" t="s">
        <v>98</v>
      </c>
      <c r="BK120" s="168">
        <f>BK121</f>
        <v>0</v>
      </c>
    </row>
    <row r="121" spans="1:65" s="12" customFormat="1" ht="25.9" customHeight="1">
      <c r="B121" s="169"/>
      <c r="C121" s="170"/>
      <c r="D121" s="171" t="s">
        <v>76</v>
      </c>
      <c r="E121" s="172" t="s">
        <v>156</v>
      </c>
      <c r="F121" s="172" t="s">
        <v>157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P122+P125+P128</f>
        <v>0</v>
      </c>
      <c r="Q121" s="177"/>
      <c r="R121" s="178">
        <f>R122+R125+R128</f>
        <v>0</v>
      </c>
      <c r="S121" s="177"/>
      <c r="T121" s="179">
        <f>T122+T125+T128</f>
        <v>0</v>
      </c>
      <c r="AR121" s="180" t="s">
        <v>118</v>
      </c>
      <c r="AT121" s="181" t="s">
        <v>76</v>
      </c>
      <c r="AU121" s="181" t="s">
        <v>77</v>
      </c>
      <c r="AY121" s="180" t="s">
        <v>117</v>
      </c>
      <c r="BK121" s="182">
        <f>BK122+BK125+BK128</f>
        <v>0</v>
      </c>
    </row>
    <row r="122" spans="1:65" s="12" customFormat="1" ht="22.9" customHeight="1">
      <c r="B122" s="169"/>
      <c r="C122" s="170"/>
      <c r="D122" s="171" t="s">
        <v>76</v>
      </c>
      <c r="E122" s="183" t="s">
        <v>158</v>
      </c>
      <c r="F122" s="183" t="s">
        <v>159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SUM(P123:P124)</f>
        <v>0</v>
      </c>
      <c r="Q122" s="177"/>
      <c r="R122" s="178">
        <f>SUM(R123:R124)</f>
        <v>0</v>
      </c>
      <c r="S122" s="177"/>
      <c r="T122" s="179">
        <f>SUM(T123:T124)</f>
        <v>0</v>
      </c>
      <c r="AR122" s="180" t="s">
        <v>118</v>
      </c>
      <c r="AT122" s="181" t="s">
        <v>76</v>
      </c>
      <c r="AU122" s="181" t="s">
        <v>85</v>
      </c>
      <c r="AY122" s="180" t="s">
        <v>117</v>
      </c>
      <c r="BK122" s="182">
        <f>SUM(BK123:BK124)</f>
        <v>0</v>
      </c>
    </row>
    <row r="123" spans="1:65" s="2" customFormat="1" ht="24.2" customHeight="1">
      <c r="A123" s="33"/>
      <c r="B123" s="34"/>
      <c r="C123" s="185" t="s">
        <v>85</v>
      </c>
      <c r="D123" s="185" t="s">
        <v>122</v>
      </c>
      <c r="E123" s="186" t="s">
        <v>160</v>
      </c>
      <c r="F123" s="187" t="s">
        <v>161</v>
      </c>
      <c r="G123" s="188" t="s">
        <v>162</v>
      </c>
      <c r="H123" s="189">
        <v>1</v>
      </c>
      <c r="I123" s="190"/>
      <c r="J123" s="191">
        <f>ROUND(I123*H123,2)</f>
        <v>0</v>
      </c>
      <c r="K123" s="187" t="s">
        <v>126</v>
      </c>
      <c r="L123" s="38"/>
      <c r="M123" s="192" t="s">
        <v>1</v>
      </c>
      <c r="N123" s="193" t="s">
        <v>42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163</v>
      </c>
      <c r="AT123" s="196" t="s">
        <v>122</v>
      </c>
      <c r="AU123" s="196" t="s">
        <v>87</v>
      </c>
      <c r="AY123" s="16" t="s">
        <v>117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85</v>
      </c>
      <c r="BK123" s="197">
        <f>ROUND(I123*H123,2)</f>
        <v>0</v>
      </c>
      <c r="BL123" s="16" t="s">
        <v>163</v>
      </c>
      <c r="BM123" s="196" t="s">
        <v>164</v>
      </c>
    </row>
    <row r="124" spans="1:65" s="2" customFormat="1" ht="11.25">
      <c r="A124" s="33"/>
      <c r="B124" s="34"/>
      <c r="C124" s="35"/>
      <c r="D124" s="198" t="s">
        <v>129</v>
      </c>
      <c r="E124" s="35"/>
      <c r="F124" s="199" t="s">
        <v>165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129</v>
      </c>
      <c r="AU124" s="16" t="s">
        <v>87</v>
      </c>
    </row>
    <row r="125" spans="1:65" s="12" customFormat="1" ht="22.9" customHeight="1">
      <c r="B125" s="169"/>
      <c r="C125" s="170"/>
      <c r="D125" s="171" t="s">
        <v>76</v>
      </c>
      <c r="E125" s="183" t="s">
        <v>166</v>
      </c>
      <c r="F125" s="183" t="s">
        <v>167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SUM(P126:P127)</f>
        <v>0</v>
      </c>
      <c r="Q125" s="177"/>
      <c r="R125" s="178">
        <f>SUM(R126:R127)</f>
        <v>0</v>
      </c>
      <c r="S125" s="177"/>
      <c r="T125" s="179">
        <f>SUM(T126:T127)</f>
        <v>0</v>
      </c>
      <c r="AR125" s="180" t="s">
        <v>118</v>
      </c>
      <c r="AT125" s="181" t="s">
        <v>76</v>
      </c>
      <c r="AU125" s="181" t="s">
        <v>85</v>
      </c>
      <c r="AY125" s="180" t="s">
        <v>117</v>
      </c>
      <c r="BK125" s="182">
        <f>SUM(BK126:BK127)</f>
        <v>0</v>
      </c>
    </row>
    <row r="126" spans="1:65" s="2" customFormat="1" ht="16.5" customHeight="1">
      <c r="A126" s="33"/>
      <c r="B126" s="34"/>
      <c r="C126" s="185" t="s">
        <v>87</v>
      </c>
      <c r="D126" s="185" t="s">
        <v>122</v>
      </c>
      <c r="E126" s="186" t="s">
        <v>168</v>
      </c>
      <c r="F126" s="187" t="s">
        <v>169</v>
      </c>
      <c r="G126" s="188" t="s">
        <v>170</v>
      </c>
      <c r="H126" s="189">
        <v>16</v>
      </c>
      <c r="I126" s="190"/>
      <c r="J126" s="191">
        <f>ROUND(I126*H126,2)</f>
        <v>0</v>
      </c>
      <c r="K126" s="187" t="s">
        <v>126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163</v>
      </c>
      <c r="AT126" s="196" t="s">
        <v>122</v>
      </c>
      <c r="AU126" s="196" t="s">
        <v>87</v>
      </c>
      <c r="AY126" s="16" t="s">
        <v>117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85</v>
      </c>
      <c r="BK126" s="197">
        <f>ROUND(I126*H126,2)</f>
        <v>0</v>
      </c>
      <c r="BL126" s="16" t="s">
        <v>163</v>
      </c>
      <c r="BM126" s="196" t="s">
        <v>171</v>
      </c>
    </row>
    <row r="127" spans="1:65" s="2" customFormat="1" ht="11.25">
      <c r="A127" s="33"/>
      <c r="B127" s="34"/>
      <c r="C127" s="35"/>
      <c r="D127" s="198" t="s">
        <v>129</v>
      </c>
      <c r="E127" s="35"/>
      <c r="F127" s="199" t="s">
        <v>172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129</v>
      </c>
      <c r="AU127" s="16" t="s">
        <v>87</v>
      </c>
    </row>
    <row r="128" spans="1:65" s="12" customFormat="1" ht="22.9" customHeight="1">
      <c r="B128" s="169"/>
      <c r="C128" s="170"/>
      <c r="D128" s="171" t="s">
        <v>76</v>
      </c>
      <c r="E128" s="183" t="s">
        <v>173</v>
      </c>
      <c r="F128" s="183" t="s">
        <v>174</v>
      </c>
      <c r="G128" s="170"/>
      <c r="H128" s="170"/>
      <c r="I128" s="173"/>
      <c r="J128" s="184">
        <f>BK128</f>
        <v>0</v>
      </c>
      <c r="K128" s="170"/>
      <c r="L128" s="175"/>
      <c r="M128" s="176"/>
      <c r="N128" s="177"/>
      <c r="O128" s="177"/>
      <c r="P128" s="178">
        <f>SUM(P129:P130)</f>
        <v>0</v>
      </c>
      <c r="Q128" s="177"/>
      <c r="R128" s="178">
        <f>SUM(R129:R130)</f>
        <v>0</v>
      </c>
      <c r="S128" s="177"/>
      <c r="T128" s="179">
        <f>SUM(T129:T130)</f>
        <v>0</v>
      </c>
      <c r="AR128" s="180" t="s">
        <v>118</v>
      </c>
      <c r="AT128" s="181" t="s">
        <v>76</v>
      </c>
      <c r="AU128" s="181" t="s">
        <v>85</v>
      </c>
      <c r="AY128" s="180" t="s">
        <v>117</v>
      </c>
      <c r="BK128" s="182">
        <f>SUM(BK129:BK130)</f>
        <v>0</v>
      </c>
    </row>
    <row r="129" spans="1:65" s="2" customFormat="1" ht="24.2" customHeight="1">
      <c r="A129" s="33"/>
      <c r="B129" s="34"/>
      <c r="C129" s="185" t="s">
        <v>144</v>
      </c>
      <c r="D129" s="185" t="s">
        <v>122</v>
      </c>
      <c r="E129" s="186" t="s">
        <v>175</v>
      </c>
      <c r="F129" s="187" t="s">
        <v>176</v>
      </c>
      <c r="G129" s="188" t="s">
        <v>177</v>
      </c>
      <c r="H129" s="189">
        <v>96</v>
      </c>
      <c r="I129" s="190"/>
      <c r="J129" s="191">
        <f>ROUND(I129*H129,2)</f>
        <v>0</v>
      </c>
      <c r="K129" s="187" t="s">
        <v>126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163</v>
      </c>
      <c r="AT129" s="196" t="s">
        <v>122</v>
      </c>
      <c r="AU129" s="196" t="s">
        <v>87</v>
      </c>
      <c r="AY129" s="16" t="s">
        <v>117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163</v>
      </c>
      <c r="BM129" s="196" t="s">
        <v>178</v>
      </c>
    </row>
    <row r="130" spans="1:65" s="2" customFormat="1" ht="11.25">
      <c r="A130" s="33"/>
      <c r="B130" s="34"/>
      <c r="C130" s="35"/>
      <c r="D130" s="198" t="s">
        <v>129</v>
      </c>
      <c r="E130" s="35"/>
      <c r="F130" s="199" t="s">
        <v>179</v>
      </c>
      <c r="G130" s="35"/>
      <c r="H130" s="35"/>
      <c r="I130" s="200"/>
      <c r="J130" s="35"/>
      <c r="K130" s="35"/>
      <c r="L130" s="38"/>
      <c r="M130" s="240"/>
      <c r="N130" s="241"/>
      <c r="O130" s="242"/>
      <c r="P130" s="242"/>
      <c r="Q130" s="242"/>
      <c r="R130" s="242"/>
      <c r="S130" s="242"/>
      <c r="T130" s="2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129</v>
      </c>
      <c r="AU130" s="16" t="s">
        <v>87</v>
      </c>
    </row>
    <row r="131" spans="1:65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kOaUtH6776Pq18hbyuUON1LE8BzMP0FekWKuXtIWsaZHPnfv9OgS+M3OGMiPZgS0h3vOus6jVceUMx+ObeLdLg==" saltValue="SY6MBqr7+bB6yQTdBBxTYHvJEX3VOHgNhHMUWupj5YveLZtZwvK2vZZWXB6LVt9kgpbmdX6fgG1UdX4NiP7eFA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hyperlinks>
    <hyperlink ref="F124" r:id="rId1"/>
    <hyperlink ref="F127" r:id="rId2"/>
    <hyperlink ref="F130" r:id="rId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Oprava protihluko...</vt:lpstr>
      <vt:lpstr>VON - Oprava protihlukové...</vt:lpstr>
      <vt:lpstr>'Rekapitulace stavby'!Názvy_tisku</vt:lpstr>
      <vt:lpstr>'SO 01 - Oprava protihluko...'!Názvy_tisku</vt:lpstr>
      <vt:lpstr>'VON - Oprava protihlukové...'!Názvy_tisku</vt:lpstr>
      <vt:lpstr>'Rekapitulace stavby'!Oblast_tisku</vt:lpstr>
      <vt:lpstr>'SO 01 - Oprava protihluko...'!Oblast_tisku</vt:lpstr>
      <vt:lpstr>'VON - Oprava protihlukové...'!Oblast_tisku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2024-05-07T05:22:08Z</dcterms:created>
  <dcterms:modified xsi:type="dcterms:W3CDTF">2024-05-07T05:23:01Z</dcterms:modified>
</cp:coreProperties>
</file>